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codeName="ThisWorkbook" defaultThemeVersion="124226"/>
  <xr:revisionPtr revIDLastSave="0" documentId="8_{C1206B80-2D61-4CCA-BC78-163773DE84B8}" xr6:coauthVersionLast="44" xr6:coauthVersionMax="44" xr10:uidLastSave="{00000000-0000-0000-0000-000000000000}"/>
  <bookViews>
    <workbookView xWindow="-120" yWindow="-120" windowWidth="29040" windowHeight="15840" xr2:uid="{00000000-000D-0000-FFFF-FFFF00000000}"/>
  </bookViews>
  <sheets>
    <sheet name="Downhole Velocity" sheetId="1" r:id="rId1"/>
    <sheet name="Spinner info" sheetId="2" r:id="rId2"/>
  </sheets>
  <definedNames>
    <definedName name="_xlnm.Print_Area" localSheetId="0">'Downhole Velocity'!$A$1:$E$28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6" i="1" l="1"/>
  <c r="E7" i="1" l="1"/>
  <c r="E8" i="1" s="1"/>
  <c r="D27" i="1" l="1"/>
  <c r="E27" i="1" s="1"/>
  <c r="D24" i="1"/>
  <c r="E24" i="1" s="1"/>
  <c r="D21" i="1"/>
  <c r="E21" i="1" s="1"/>
  <c r="D26" i="1"/>
  <c r="E26" i="1" s="1"/>
  <c r="D25" i="1"/>
  <c r="E25" i="1" s="1"/>
  <c r="D23" i="1"/>
  <c r="E23" i="1" s="1"/>
  <c r="D22" i="1"/>
  <c r="E22" i="1" s="1"/>
</calcChain>
</file>

<file path=xl/sharedStrings.xml><?xml version="1.0" encoding="utf-8"?>
<sst xmlns="http://schemas.openxmlformats.org/spreadsheetml/2006/main" count="70" uniqueCount="56">
  <si>
    <t>Downhole Velocity Calculation, (First Pass)</t>
  </si>
  <si>
    <t>Reynold's Number</t>
  </si>
  <si>
    <t>Downhole Temperature, (degF)</t>
  </si>
  <si>
    <t>Surface Flowrate, (scf/d @ STP)</t>
  </si>
  <si>
    <t>Pipe ID, (inches)</t>
  </si>
  <si>
    <t>Liquid Rate, BPD</t>
  </si>
  <si>
    <t>Predicted Average Downhole Velocity, (ft/min)</t>
  </si>
  <si>
    <t>Predicted Apparent Spinner Velocity, (ft/min)</t>
  </si>
  <si>
    <t xml:space="preserve"> </t>
  </si>
  <si>
    <t>Spinner Type</t>
  </si>
  <si>
    <t>Nominal Slope RPS/ft/min</t>
  </si>
  <si>
    <t>Maximum RPS</t>
  </si>
  <si>
    <t>Predicted Approximate RPS</t>
  </si>
  <si>
    <t>Within Operating Limit?</t>
  </si>
  <si>
    <t>Sondex Fullbore - Flexible Shaft</t>
  </si>
  <si>
    <t>Sondex Fullbore - Rigid Shaft</t>
  </si>
  <si>
    <t>Sondex Turbines</t>
  </si>
  <si>
    <t>Sondex 1 11/16" Inline</t>
  </si>
  <si>
    <t>Sondex 2 1/8" Inline</t>
  </si>
  <si>
    <t>Sondex 2 1/8" Jewelled Bearing</t>
  </si>
  <si>
    <r>
      <t>Science:</t>
    </r>
    <r>
      <rPr>
        <sz val="10"/>
        <rFont val="Arial"/>
        <family val="2"/>
      </rPr>
      <t xml:space="preserve"> The inputs are converted to standard SI units before being fed into the Combined Gas Law - which combines Charles' Law, Boyle's Law and Gay-Lussac's Law.</t>
    </r>
  </si>
  <si>
    <r>
      <t>Comments:</t>
    </r>
    <r>
      <rPr>
        <sz val="10"/>
        <rFont val="Arial"/>
      </rPr>
      <t xml:space="preserve"> Values in yellow can be changed. Input downhole pressure in psi and temperature in degf across the proposed logging interval along with expected surface gas flowrate @ STP, (not test separator rate unless it is corrected to give rates at STP). Input the pipe ID in inches and liquid rate in barrels per day. The Reynold's CF should be 0.83 for turbulent flow, (most common), and 0.65 for laminar flow. The sheet will then output two velocities - one is the average downhole fluid velocity in ft/min, the other is the velocity the spinner will see in ft/min. There are some limitations within the calculation - there is no correction applied for oil compressibility or GOR and no correction for gas phase changes with temperature and pressure. These limitations result in a "worst-case" scenario while planning the job. To keep the range of inputs down, variations in oil compressibility values and varying mixtures of gases were left out of the calculation. </t>
    </r>
    <r>
      <rPr>
        <b/>
        <sz val="10"/>
        <rFont val="Arial"/>
        <family val="2"/>
      </rPr>
      <t xml:space="preserve">The decision about which spinner to run should be based upon the Predicted Apparent Spinner Velocity value. </t>
    </r>
    <r>
      <rPr>
        <sz val="10"/>
        <rFont val="Arial"/>
        <family val="2"/>
      </rPr>
      <t>Spinner limitations are reported below.</t>
    </r>
  </si>
  <si>
    <t>Downhole Flowing Pressure, (Psia)</t>
  </si>
  <si>
    <t>SAT - 6 Spinner Jewelled Bearing</t>
  </si>
  <si>
    <t xml:space="preserve">TOOL </t>
  </si>
  <si>
    <t>Body Diameter (inch)</t>
  </si>
  <si>
    <t>Spinner Blade OD (inch)</t>
  </si>
  <si>
    <t>Shroud Housing ID  (Inch)</t>
  </si>
  <si>
    <t>Spinner Pitch (Inch/Rev)</t>
  </si>
  <si>
    <t xml:space="preserve">Spinner Pitch RPS/fpm </t>
  </si>
  <si>
    <t>Caged Full Bore Flowmeter 6 arm &amp; 3 arm mechanical sections</t>
  </si>
  <si>
    <t xml:space="preserve">( both CFBE and CFT type ) </t>
  </si>
  <si>
    <t>CFBMxx (4 1/2 in csg)</t>
  </si>
  <si>
    <t>N/A</t>
  </si>
  <si>
    <t>CFBMxx (5 in csg)</t>
  </si>
  <si>
    <t>CFBMxx (5 1/2 in csg)</t>
  </si>
  <si>
    <t>CFBMxx (7in csg)</t>
  </si>
  <si>
    <t>CFBMxx (9 5/8 in csg)</t>
  </si>
  <si>
    <t xml:space="preserve">Continuous Flowmeter Spinner </t>
  </si>
  <si>
    <t>CFSMxx (1 1/2 in shroud)</t>
  </si>
  <si>
    <t>CFSMxx (1 11/16 in shroud)</t>
  </si>
  <si>
    <t>CFSMxx (2 1/8 in shroud)</t>
  </si>
  <si>
    <t>CFSMxx ( 80mm shroud)</t>
  </si>
  <si>
    <t xml:space="preserve">Continuous Flowmeter Jewelled Bearing Spinner </t>
  </si>
  <si>
    <t>CFJMxx (1 11/16 in shroud)</t>
  </si>
  <si>
    <t>CFJMxx (2 1/8 in shroud)</t>
  </si>
  <si>
    <t xml:space="preserve">In-Line Spinner </t>
  </si>
  <si>
    <t>ILSxxx (1 11/16 in shroud)</t>
  </si>
  <si>
    <t>ILSxxx (2 1/8 in shroud)</t>
  </si>
  <si>
    <t xml:space="preserve">Diverter Basket Flowmeter Tool </t>
  </si>
  <si>
    <t>DBTxxx (1 11/16 in shroud)</t>
  </si>
  <si>
    <t>DBTxxx (2 1/8 in shroud)</t>
  </si>
  <si>
    <t>Spinner Array Tool</t>
  </si>
  <si>
    <t>SAT004</t>
  </si>
  <si>
    <t>SAT005</t>
  </si>
  <si>
    <t>SAT – 5/6 Spinner Jewelled Bearing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</si>
</sst>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ont>
    <font>
      <sz val="8"/>
      <name val="Arial"/>
    </font>
    <font>
      <b/>
      <sz val="10"/>
      <name val="Arial"/>
      <family val="2"/>
    </font>
    <font>
      <sz val="10"/>
      <name val="Arial"/>
      <family val="2"/>
    </font>
    <font>
      <sz val="10"/>
      <name val="Times New Roman"/>
      <family val="1"/>
    </font>
    <font>
      <sz val="11"/>
      <name val="Calibri"/>
      <family val="2"/>
    </font>
    <font>
      <b/>
      <sz val="11"/>
      <name val="Calibri"/>
      <family val="2"/>
    </font>
    <font>
      <sz val="11"/>
      <color rgb="FF000000"/>
      <name val="Calibri"/>
      <family val="2"/>
    </font>
    <font>
      <sz val="8"/>
      <name val="Arial"/>
      <family val="2"/>
    </font>
  </fonts>
  <fills count="5">
    <fill>
      <patternFill patternType="none"/>
    </fill>
    <fill>
      <patternFill patternType="gray125"/>
    </fill>
    <fill>
      <patternFill patternType="solid">
        <fgColor indexed="43"/>
        <bgColor indexed="64"/>
      </patternFill>
    </fill>
    <fill>
      <patternFill patternType="solid">
        <fgColor indexed="42"/>
        <bgColor indexed="64"/>
      </patternFill>
    </fill>
    <fill>
      <patternFill patternType="solid">
        <fgColor rgb="FF92D050"/>
        <bgColor indexed="64"/>
      </patternFill>
    </fill>
  </fills>
  <borders count="36">
    <border>
      <left/>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72">
    <xf numFmtId="0" fontId="0" fillId="0" borderId="0" xfId="0"/>
    <xf numFmtId="0" fontId="2" fillId="0" borderId="0" xfId="0" applyFont="1"/>
    <xf numFmtId="0" fontId="2" fillId="0" borderId="1" xfId="0" applyFont="1" applyBorder="1"/>
    <xf numFmtId="0" fontId="0" fillId="2" borderId="2" xfId="0" applyFill="1" applyBorder="1" applyProtection="1">
      <protection locked="0"/>
    </xf>
    <xf numFmtId="0" fontId="2" fillId="0" borderId="3" xfId="0" applyFont="1" applyBorder="1" applyAlignment="1">
      <alignment wrapText="1"/>
    </xf>
    <xf numFmtId="0" fontId="2" fillId="0" borderId="4" xfId="0" applyFont="1" applyBorder="1" applyAlignment="1">
      <alignment wrapText="1"/>
    </xf>
    <xf numFmtId="0" fontId="2" fillId="0" borderId="5" xfId="0" applyFont="1" applyFill="1" applyBorder="1" applyAlignment="1">
      <alignment wrapText="1"/>
    </xf>
    <xf numFmtId="0" fontId="0" fillId="2" borderId="6" xfId="0" applyFill="1" applyBorder="1" applyProtection="1">
      <protection locked="0"/>
    </xf>
    <xf numFmtId="0" fontId="0" fillId="2" borderId="7" xfId="0" applyFill="1" applyBorder="1" applyProtection="1">
      <protection locked="0"/>
    </xf>
    <xf numFmtId="0" fontId="0" fillId="2" borderId="8" xfId="0" applyFill="1" applyBorder="1" applyProtection="1">
      <protection locked="0"/>
    </xf>
    <xf numFmtId="0" fontId="0" fillId="2" borderId="9" xfId="0" applyFill="1" applyBorder="1" applyProtection="1">
      <protection locked="0"/>
    </xf>
    <xf numFmtId="0" fontId="0" fillId="0" borderId="10" xfId="0" applyBorder="1"/>
    <xf numFmtId="0" fontId="2" fillId="0" borderId="10" xfId="0" applyFont="1" applyBorder="1" applyAlignment="1">
      <alignment wrapText="1"/>
    </xf>
    <xf numFmtId="0" fontId="2" fillId="0" borderId="11" xfId="0" applyFont="1" applyBorder="1" applyAlignment="1">
      <alignment wrapText="1"/>
    </xf>
    <xf numFmtId="1" fontId="0" fillId="3" borderId="12" xfId="0" applyNumberFormat="1" applyFill="1" applyBorder="1"/>
    <xf numFmtId="0" fontId="0" fillId="0" borderId="0" xfId="0" applyBorder="1"/>
    <xf numFmtId="0" fontId="2" fillId="0" borderId="0" xfId="0" applyFont="1" applyBorder="1" applyAlignment="1">
      <alignment wrapText="1"/>
    </xf>
    <xf numFmtId="0" fontId="2" fillId="0" borderId="6" xfId="0" applyFont="1" applyBorder="1" applyAlignment="1">
      <alignment wrapText="1"/>
    </xf>
    <xf numFmtId="1" fontId="0" fillId="3" borderId="13" xfId="0" applyNumberFormat="1" applyFill="1" applyBorder="1"/>
    <xf numFmtId="0" fontId="3" fillId="0" borderId="0" xfId="0" applyFont="1" applyBorder="1" applyAlignment="1">
      <alignment horizontal="left" vertical="top" wrapText="1"/>
    </xf>
    <xf numFmtId="0" fontId="2" fillId="0" borderId="1" xfId="0" applyFont="1" applyFill="1" applyBorder="1" applyAlignment="1">
      <alignment horizontal="center" wrapText="1"/>
    </xf>
    <xf numFmtId="0" fontId="2" fillId="0" borderId="14" xfId="0" applyFont="1" applyFill="1" applyBorder="1" applyAlignment="1">
      <alignment horizontal="center" wrapText="1"/>
    </xf>
    <xf numFmtId="0" fontId="2" fillId="0" borderId="15" xfId="0" applyFont="1" applyFill="1" applyBorder="1" applyAlignment="1">
      <alignment horizontal="center" wrapText="1"/>
    </xf>
    <xf numFmtId="0" fontId="2" fillId="0" borderId="2" xfId="0" applyFont="1" applyFill="1" applyBorder="1" applyAlignment="1">
      <alignment horizontal="center" wrapText="1"/>
    </xf>
    <xf numFmtId="0" fontId="0" fillId="3" borderId="16" xfId="0" applyFill="1" applyBorder="1"/>
    <xf numFmtId="0" fontId="0" fillId="3" borderId="3" xfId="0" applyFill="1" applyBorder="1"/>
    <xf numFmtId="0" fontId="0" fillId="3" borderId="17" xfId="0" applyFill="1" applyBorder="1"/>
    <xf numFmtId="1" fontId="0" fillId="3" borderId="18" xfId="0" applyNumberFormat="1" applyFill="1" applyBorder="1"/>
    <xf numFmtId="0" fontId="0" fillId="0" borderId="19" xfId="0" applyBorder="1"/>
    <xf numFmtId="0" fontId="0" fillId="3" borderId="11" xfId="0" applyFill="1" applyBorder="1"/>
    <xf numFmtId="0" fontId="0" fillId="3" borderId="20" xfId="0" applyFill="1" applyBorder="1"/>
    <xf numFmtId="0" fontId="0" fillId="0" borderId="12" xfId="0" applyBorder="1"/>
    <xf numFmtId="0" fontId="0" fillId="3" borderId="21" xfId="0" applyFill="1" applyBorder="1"/>
    <xf numFmtId="0" fontId="0" fillId="3" borderId="22" xfId="0" applyFill="1" applyBorder="1"/>
    <xf numFmtId="0" fontId="0" fillId="3" borderId="6" xfId="0" applyFill="1" applyBorder="1"/>
    <xf numFmtId="0" fontId="0" fillId="3" borderId="23" xfId="0" applyFill="1" applyBorder="1" applyAlignment="1">
      <alignment horizontal="right"/>
    </xf>
    <xf numFmtId="1" fontId="0" fillId="3" borderId="7" xfId="0" applyNumberFormat="1" applyFill="1" applyBorder="1"/>
    <xf numFmtId="0" fontId="0" fillId="0" borderId="13" xfId="0" applyBorder="1"/>
    <xf numFmtId="0" fontId="0" fillId="4" borderId="7" xfId="0" applyFill="1" applyBorder="1" applyProtection="1">
      <protection locked="0"/>
    </xf>
    <xf numFmtId="0" fontId="6" fillId="0" borderId="31" xfId="0" applyFont="1" applyBorder="1" applyAlignment="1">
      <alignment vertical="center" wrapText="1"/>
    </xf>
    <xf numFmtId="0" fontId="5" fillId="0" borderId="32" xfId="0" applyFont="1" applyBorder="1" applyAlignment="1">
      <alignment vertical="center" wrapText="1"/>
    </xf>
    <xf numFmtId="0" fontId="6" fillId="0" borderId="32" xfId="0" applyFont="1" applyBorder="1" applyAlignment="1">
      <alignment vertical="center" wrapText="1"/>
    </xf>
    <xf numFmtId="0" fontId="5" fillId="0" borderId="33" xfId="0" applyFont="1" applyBorder="1" applyAlignment="1">
      <alignment vertical="center"/>
    </xf>
    <xf numFmtId="0" fontId="6" fillId="0" borderId="33" xfId="0" applyFont="1" applyBorder="1" applyAlignment="1">
      <alignment vertical="center"/>
    </xf>
    <xf numFmtId="0" fontId="5" fillId="0" borderId="30" xfId="0" applyFont="1" applyBorder="1" applyAlignment="1">
      <alignment vertical="center"/>
    </xf>
    <xf numFmtId="0" fontId="4" fillId="0" borderId="30" xfId="0" applyFont="1" applyBorder="1" applyAlignment="1">
      <alignment vertical="top"/>
    </xf>
    <xf numFmtId="0" fontId="6" fillId="0" borderId="34" xfId="0" applyFont="1" applyBorder="1" applyAlignment="1">
      <alignment vertical="center"/>
    </xf>
    <xf numFmtId="14" fontId="5" fillId="0" borderId="30" xfId="0" applyNumberFormat="1" applyFont="1" applyBorder="1" applyAlignment="1">
      <alignment vertical="center"/>
    </xf>
    <xf numFmtId="0" fontId="4" fillId="0" borderId="33" xfId="0" applyFont="1" applyBorder="1" applyAlignment="1">
      <alignment vertical="top"/>
    </xf>
    <xf numFmtId="0" fontId="4" fillId="0" borderId="30" xfId="0" applyFont="1" applyBorder="1" applyAlignment="1">
      <alignment vertical="center"/>
    </xf>
    <xf numFmtId="0" fontId="7" fillId="0" borderId="30" xfId="0" applyFont="1" applyBorder="1" applyAlignment="1">
      <alignment vertical="center"/>
    </xf>
    <xf numFmtId="0" fontId="5" fillId="0" borderId="0" xfId="0" applyFont="1" applyAlignment="1">
      <alignment vertical="center"/>
    </xf>
    <xf numFmtId="15" fontId="8" fillId="0" borderId="0" xfId="0" applyNumberFormat="1" applyFont="1" applyAlignment="1">
      <alignment horizontal="left" vertical="top"/>
    </xf>
    <xf numFmtId="0" fontId="2" fillId="0" borderId="24" xfId="0" applyFont="1" applyBorder="1" applyAlignment="1">
      <alignment horizontal="left" vertical="top" wrapText="1"/>
    </xf>
    <xf numFmtId="0" fontId="0" fillId="0" borderId="10" xfId="0" applyBorder="1"/>
    <xf numFmtId="0" fontId="0" fillId="0" borderId="25" xfId="0" applyBorder="1"/>
    <xf numFmtId="0" fontId="0" fillId="0" borderId="26" xfId="0" applyBorder="1"/>
    <xf numFmtId="0" fontId="0" fillId="0" borderId="0" xfId="0"/>
    <xf numFmtId="0" fontId="0" fillId="0" borderId="27" xfId="0" applyBorder="1"/>
    <xf numFmtId="0" fontId="0" fillId="0" borderId="28" xfId="0" applyBorder="1"/>
    <xf numFmtId="0" fontId="0" fillId="0" borderId="29" xfId="0" applyBorder="1"/>
    <xf numFmtId="0" fontId="0" fillId="0" borderId="30" xfId="0" applyBorder="1"/>
    <xf numFmtId="0" fontId="0" fillId="0" borderId="10"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0" xfId="0" applyBorder="1" applyAlignment="1">
      <alignment horizontal="left" vertical="top" wrapText="1"/>
    </xf>
    <xf numFmtId="0" fontId="0" fillId="0" borderId="27" xfId="0" applyBorder="1" applyAlignment="1">
      <alignment horizontal="left" vertical="top" wrapText="1"/>
    </xf>
    <xf numFmtId="0" fontId="0" fillId="0" borderId="28"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4" fillId="0" borderId="35" xfId="0" applyFont="1" applyBorder="1" applyAlignment="1">
      <alignment vertical="top"/>
    </xf>
    <xf numFmtId="0" fontId="4" fillId="0" borderId="33" xfId="0" applyFont="1" applyBorder="1" applyAlignment="1">
      <alignment vertical="top"/>
    </xf>
  </cellXfs>
  <cellStyles count="1">
    <cellStyle name="Normal" xfId="0" builtinId="0"/>
  </cellStyles>
  <dxfs count="7">
    <dxf>
      <fill>
        <patternFill>
          <bgColor indexed="11"/>
        </patternFill>
      </fill>
    </dxf>
    <dxf>
      <fill>
        <patternFill>
          <bgColor indexed="10"/>
        </patternFill>
      </fill>
    </dxf>
    <dxf>
      <fill>
        <patternFill>
          <bgColor indexed="13"/>
        </patternFill>
      </fill>
    </dxf>
    <dxf>
      <fill>
        <patternFill>
          <bgColor indexed="11"/>
        </patternFill>
      </fill>
    </dxf>
    <dxf>
      <fill>
        <patternFill>
          <bgColor indexed="10"/>
        </patternFill>
      </fill>
    </dxf>
    <dxf>
      <fill>
        <patternFill>
          <bgColor indexed="11"/>
        </patternFill>
      </fill>
    </dxf>
    <dxf>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cid:image001.jpg@01D2BF38.DFD49350" TargetMode="External"/><Relationship Id="rId1" Type="http://schemas.openxmlformats.org/officeDocument/2006/relationships/image" Target="../media/image1.jpeg"/><Relationship Id="rId4" Type="http://schemas.openxmlformats.org/officeDocument/2006/relationships/image" Target="cid:image002.jpg@01D2BF38.DFD49350" TargetMode="External"/></Relationships>
</file>

<file path=xl/drawings/drawing1.xml><?xml version="1.0" encoding="utf-8"?>
<xdr:wsDr xmlns:xdr="http://schemas.openxmlformats.org/drawingml/2006/spreadsheetDrawing" xmlns:a="http://schemas.openxmlformats.org/drawingml/2006/main">
  <xdr:twoCellAnchor>
    <xdr:from>
      <xdr:col>0</xdr:col>
      <xdr:colOff>0</xdr:colOff>
      <xdr:row>45</xdr:row>
      <xdr:rowOff>0</xdr:rowOff>
    </xdr:from>
    <xdr:to>
      <xdr:col>10</xdr:col>
      <xdr:colOff>176547</xdr:colOff>
      <xdr:row>75</xdr:row>
      <xdr:rowOff>114300</xdr:rowOff>
    </xdr:to>
    <xdr:pic>
      <xdr:nvPicPr>
        <xdr:cNvPr id="2" name="Picture 1" descr="cid:image001.jpg@01D2BF38.DFD49350">
          <a:extLst>
            <a:ext uri="{FF2B5EF4-FFF2-40B4-BE49-F238E27FC236}">
              <a16:creationId xmlns:a16="http://schemas.microsoft.com/office/drawing/2014/main" id="{0FD76325-E0EA-468F-94F7-88D9BD38AB01}"/>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9372600"/>
          <a:ext cx="9301497" cy="502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79</xdr:row>
      <xdr:rowOff>142875</xdr:rowOff>
    </xdr:from>
    <xdr:to>
      <xdr:col>10</xdr:col>
      <xdr:colOff>190500</xdr:colOff>
      <xdr:row>109</xdr:row>
      <xdr:rowOff>152657</xdr:rowOff>
    </xdr:to>
    <xdr:pic>
      <xdr:nvPicPr>
        <xdr:cNvPr id="3" name="Picture 2" descr="cid:image002.jpg@01D2BF38.DFD49350">
          <a:extLst>
            <a:ext uri="{FF2B5EF4-FFF2-40B4-BE49-F238E27FC236}">
              <a16:creationId xmlns:a16="http://schemas.microsoft.com/office/drawing/2014/main" id="{27A69838-A8B4-44B6-9F2E-7972FD09C049}"/>
            </a:ext>
          </a:extLst>
        </xdr:cNvPr>
        <xdr:cNvPicPr>
          <a:picLocks noChangeAspect="1" noChangeArrowheads="1"/>
        </xdr:cNvPicPr>
      </xdr:nvPicPr>
      <xdr:blipFill>
        <a:blip xmlns:r="http://schemas.openxmlformats.org/officeDocument/2006/relationships" r:embed="rId3" r:link="rId4">
          <a:extLst>
            <a:ext uri="{28A0092B-C50C-407E-A947-70E740481C1C}">
              <a14:useLocalDpi xmlns:a14="http://schemas.microsoft.com/office/drawing/2010/main" val="0"/>
            </a:ext>
          </a:extLst>
        </a:blip>
        <a:srcRect/>
        <a:stretch>
          <a:fillRect/>
        </a:stretch>
      </xdr:blipFill>
      <xdr:spPr bwMode="auto">
        <a:xfrm>
          <a:off x="0" y="15078075"/>
          <a:ext cx="9315450" cy="486753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G28"/>
  <sheetViews>
    <sheetView showGridLines="0" tabSelected="1" workbookViewId="0">
      <selection activeCell="L14" sqref="L14"/>
    </sheetView>
  </sheetViews>
  <sheetFormatPr defaultRowHeight="12.75" x14ac:dyDescent="0.2"/>
  <cols>
    <col min="1" max="1" width="30" customWidth="1"/>
    <col min="2" max="2" width="23.5703125" customWidth="1"/>
    <col min="3" max="3" width="25" customWidth="1"/>
    <col min="4" max="4" width="23.5703125" customWidth="1"/>
    <col min="5" max="5" width="20.7109375" customWidth="1"/>
  </cols>
  <sheetData>
    <row r="1" spans="1:5" x14ac:dyDescent="0.2">
      <c r="A1" s="52">
        <v>43178</v>
      </c>
    </row>
    <row r="2" spans="1:5" ht="13.5" thickBot="1" x14ac:dyDescent="0.25"/>
    <row r="3" spans="1:5" ht="13.5" thickBot="1" x14ac:dyDescent="0.25">
      <c r="A3" s="1" t="s">
        <v>0</v>
      </c>
      <c r="B3" s="1"/>
      <c r="C3" s="1"/>
      <c r="D3" s="2" t="s">
        <v>1</v>
      </c>
      <c r="E3" s="3">
        <v>0.83</v>
      </c>
    </row>
    <row r="4" spans="1:5" ht="13.5" thickBot="1" x14ac:dyDescent="0.25">
      <c r="A4" s="1"/>
      <c r="B4" s="1"/>
      <c r="C4" s="1"/>
      <c r="D4" s="1"/>
    </row>
    <row r="5" spans="1:5" ht="26.25" customHeight="1" x14ac:dyDescent="0.2">
      <c r="A5" s="4" t="s">
        <v>22</v>
      </c>
      <c r="B5" s="5" t="s">
        <v>2</v>
      </c>
      <c r="C5" s="5" t="s">
        <v>3</v>
      </c>
      <c r="D5" s="5" t="s">
        <v>4</v>
      </c>
      <c r="E5" s="6" t="s">
        <v>5</v>
      </c>
    </row>
    <row r="6" spans="1:5" ht="13.5" thickBot="1" x14ac:dyDescent="0.25">
      <c r="A6" s="7">
        <v>5000</v>
      </c>
      <c r="B6" s="8">
        <v>250</v>
      </c>
      <c r="C6" s="38">
        <f>30*10^6</f>
        <v>30000000</v>
      </c>
      <c r="D6" s="9">
        <v>4.625</v>
      </c>
      <c r="E6" s="10">
        <v>8000</v>
      </c>
    </row>
    <row r="7" spans="1:5" ht="39" customHeight="1" x14ac:dyDescent="0.2">
      <c r="A7" s="11"/>
      <c r="B7" s="11"/>
      <c r="C7" s="12"/>
      <c r="D7" s="13" t="s">
        <v>6</v>
      </c>
      <c r="E7" s="14">
        <f>((0.006289811*((101352.9)*($C$6*28.31685)*(5/9*($B$6-32)+273.15))/(298.15*(6894.757*$A$6)))/(1.4*$D$6^2))+(E6/(1.4*D6^2))</f>
        <v>960.80286989012143</v>
      </c>
    </row>
    <row r="8" spans="1:5" ht="29.25" customHeight="1" thickBot="1" x14ac:dyDescent="0.25">
      <c r="A8" s="15"/>
      <c r="B8" s="15"/>
      <c r="C8" s="16"/>
      <c r="D8" s="17" t="s">
        <v>7</v>
      </c>
      <c r="E8" s="18">
        <f>E7/E3</f>
        <v>1157.5938191447246</v>
      </c>
    </row>
    <row r="9" spans="1:5" ht="13.5" thickBot="1" x14ac:dyDescent="0.25"/>
    <row r="10" spans="1:5" ht="27.75" customHeight="1" x14ac:dyDescent="0.2">
      <c r="A10" s="53" t="s">
        <v>21</v>
      </c>
      <c r="B10" s="54"/>
      <c r="C10" s="54"/>
      <c r="D10" s="54"/>
      <c r="E10" s="55"/>
    </row>
    <row r="11" spans="1:5" x14ac:dyDescent="0.2">
      <c r="A11" s="56"/>
      <c r="B11" s="57"/>
      <c r="C11" s="57"/>
      <c r="D11" s="57"/>
      <c r="E11" s="58"/>
    </row>
    <row r="12" spans="1:5" x14ac:dyDescent="0.2">
      <c r="A12" s="56"/>
      <c r="B12" s="57"/>
      <c r="C12" s="57"/>
      <c r="D12" s="57"/>
      <c r="E12" s="58"/>
    </row>
    <row r="13" spans="1:5" x14ac:dyDescent="0.2">
      <c r="A13" s="56"/>
      <c r="B13" s="57"/>
      <c r="C13" s="57"/>
      <c r="D13" s="57"/>
      <c r="E13" s="58"/>
    </row>
    <row r="14" spans="1:5" ht="41.25" customHeight="1" thickBot="1" x14ac:dyDescent="0.25">
      <c r="A14" s="59"/>
      <c r="B14" s="60"/>
      <c r="C14" s="60"/>
      <c r="D14" s="60"/>
      <c r="E14" s="61"/>
    </row>
    <row r="15" spans="1:5" ht="13.5" thickBot="1" x14ac:dyDescent="0.25"/>
    <row r="16" spans="1:5" ht="12.75" customHeight="1" x14ac:dyDescent="0.2">
      <c r="A16" s="53" t="s">
        <v>20</v>
      </c>
      <c r="B16" s="62"/>
      <c r="C16" s="62"/>
      <c r="D16" s="62"/>
      <c r="E16" s="63"/>
    </row>
    <row r="17" spans="1:7" x14ac:dyDescent="0.2">
      <c r="A17" s="64"/>
      <c r="B17" s="65"/>
      <c r="C17" s="65"/>
      <c r="D17" s="65"/>
      <c r="E17" s="66"/>
      <c r="G17" t="s">
        <v>8</v>
      </c>
    </row>
    <row r="18" spans="1:7" ht="13.5" thickBot="1" x14ac:dyDescent="0.25">
      <c r="A18" s="67"/>
      <c r="B18" s="68"/>
      <c r="C18" s="68"/>
      <c r="D18" s="68"/>
      <c r="E18" s="69"/>
    </row>
    <row r="19" spans="1:7" ht="13.5" thickBot="1" x14ac:dyDescent="0.25">
      <c r="A19" s="19"/>
      <c r="B19" s="19"/>
      <c r="C19" s="19"/>
      <c r="D19" s="19"/>
      <c r="E19" s="19"/>
    </row>
    <row r="20" spans="1:7" ht="39" customHeight="1" thickBot="1" x14ac:dyDescent="0.25">
      <c r="A20" s="20" t="s">
        <v>9</v>
      </c>
      <c r="B20" s="21" t="s">
        <v>10</v>
      </c>
      <c r="C20" s="22" t="s">
        <v>11</v>
      </c>
      <c r="D20" s="21" t="s">
        <v>12</v>
      </c>
      <c r="E20" s="23" t="s">
        <v>13</v>
      </c>
    </row>
    <row r="21" spans="1:7" x14ac:dyDescent="0.2">
      <c r="A21" s="24" t="s">
        <v>14</v>
      </c>
      <c r="B21" s="25">
        <v>0.05</v>
      </c>
      <c r="C21" s="26">
        <v>25</v>
      </c>
      <c r="D21" s="27">
        <f>$E$8*B21</f>
        <v>57.879690957236235</v>
      </c>
      <c r="E21" s="28" t="str">
        <f>IF(D21&gt;25, "No", "Yes")</f>
        <v>No</v>
      </c>
    </row>
    <row r="22" spans="1:7" x14ac:dyDescent="0.2">
      <c r="A22" s="29" t="s">
        <v>15</v>
      </c>
      <c r="B22" s="29">
        <v>0.05</v>
      </c>
      <c r="C22" s="30">
        <v>60</v>
      </c>
      <c r="D22" s="27">
        <f t="shared" ref="D22:D28" si="0">$E$8*B22</f>
        <v>57.879690957236235</v>
      </c>
      <c r="E22" s="31" t="str">
        <f>IF(D22&gt;60, "No", "Yes")</f>
        <v>Yes</v>
      </c>
    </row>
    <row r="23" spans="1:7" x14ac:dyDescent="0.2">
      <c r="A23" s="29" t="s">
        <v>16</v>
      </c>
      <c r="B23" s="29">
        <v>0.05</v>
      </c>
      <c r="C23" s="30">
        <v>100</v>
      </c>
      <c r="D23" s="27">
        <f t="shared" si="0"/>
        <v>57.879690957236235</v>
      </c>
      <c r="E23" s="31" t="str">
        <f>IF(D23&gt;100, "No", "Yes")</f>
        <v>Yes</v>
      </c>
    </row>
    <row r="24" spans="1:7" x14ac:dyDescent="0.2">
      <c r="A24" s="29" t="s">
        <v>17</v>
      </c>
      <c r="B24" s="29">
        <v>3.5999999999999997E-2</v>
      </c>
      <c r="C24" s="30">
        <v>125</v>
      </c>
      <c r="D24" s="27">
        <f t="shared" si="0"/>
        <v>41.673377489210083</v>
      </c>
      <c r="E24" s="31" t="str">
        <f>IF(D24&gt;125, "No", "Yes")</f>
        <v>Yes</v>
      </c>
    </row>
    <row r="25" spans="1:7" x14ac:dyDescent="0.2">
      <c r="A25" s="29" t="s">
        <v>18</v>
      </c>
      <c r="B25" s="29">
        <v>2.9000000000000001E-2</v>
      </c>
      <c r="C25" s="30">
        <v>125</v>
      </c>
      <c r="D25" s="27">
        <f t="shared" si="0"/>
        <v>33.570220755197013</v>
      </c>
      <c r="E25" s="31" t="str">
        <f>IF(D25&gt;125, "No", "Yes")</f>
        <v>Yes</v>
      </c>
    </row>
    <row r="26" spans="1:7" x14ac:dyDescent="0.2">
      <c r="A26" s="32" t="s">
        <v>19</v>
      </c>
      <c r="B26" s="32">
        <v>4.5999999999999999E-2</v>
      </c>
      <c r="C26" s="33">
        <v>200</v>
      </c>
      <c r="D26" s="27">
        <f t="shared" si="0"/>
        <v>53.249315680657332</v>
      </c>
      <c r="E26" s="31" t="str">
        <f>IF(D26&gt;200, "No", "Yes")</f>
        <v>Yes</v>
      </c>
    </row>
    <row r="27" spans="1:7" x14ac:dyDescent="0.2">
      <c r="A27" s="32" t="s">
        <v>23</v>
      </c>
      <c r="B27" s="29">
        <v>0.1</v>
      </c>
      <c r="C27" s="30">
        <v>130</v>
      </c>
      <c r="D27" s="27">
        <f>$E$8*B27</f>
        <v>115.75938191447247</v>
      </c>
      <c r="E27" s="31" t="str">
        <f>IF(D27&gt;125, "No", "Yes")</f>
        <v>Yes</v>
      </c>
    </row>
    <row r="28" spans="1:7" ht="13.5" thickBot="1" x14ac:dyDescent="0.25">
      <c r="A28" s="34"/>
      <c r="B28" s="34"/>
      <c r="C28" s="35"/>
      <c r="D28" s="36"/>
      <c r="E28" s="37"/>
    </row>
  </sheetData>
  <sheetProtection formatCells="0" formatColumns="0" formatRows="0" insertColumns="0" insertRows="0" insertHyperlinks="0" deleteColumns="0" deleteRows="0" sort="0" autoFilter="0" pivotTables="0"/>
  <mergeCells count="2">
    <mergeCell ref="A10:E14"/>
    <mergeCell ref="A16:E18"/>
  </mergeCells>
  <phoneticPr fontId="1" type="noConversion"/>
  <conditionalFormatting sqref="E21:E26">
    <cfRule type="cellIs" dxfId="6" priority="5" stopIfTrue="1" operator="equal">
      <formula>"No"</formula>
    </cfRule>
    <cfRule type="cellIs" dxfId="5" priority="6" stopIfTrue="1" operator="equal">
      <formula>"Yes"</formula>
    </cfRule>
  </conditionalFormatting>
  <conditionalFormatting sqref="E28">
    <cfRule type="cellIs" dxfId="4" priority="7" stopIfTrue="1" operator="equal">
      <formula>"No"</formula>
    </cfRule>
    <cfRule type="cellIs" dxfId="3" priority="8" stopIfTrue="1" operator="equal">
      <formula>"Yes"</formula>
    </cfRule>
    <cfRule type="cellIs" dxfId="2" priority="9" stopIfTrue="1" operator="equal">
      <formula>"Only Use in Gas Wells"</formula>
    </cfRule>
  </conditionalFormatting>
  <conditionalFormatting sqref="E27">
    <cfRule type="cellIs" dxfId="1" priority="1" stopIfTrue="1" operator="equal">
      <formula>"No"</formula>
    </cfRule>
    <cfRule type="cellIs" dxfId="0" priority="2" stopIfTrue="1" operator="equal">
      <formula>"Yes"</formula>
    </cfRule>
  </conditionalFormatting>
  <pageMargins left="0.75" right="0.75" top="1" bottom="1" header="0.5" footer="0.5"/>
  <pageSetup paperSize="13" scale="54" orientation="portrait" horizontalDpi="150" verticalDpi="15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8"/>
  <sheetViews>
    <sheetView workbookViewId="0">
      <selection activeCell="L78" sqref="L78"/>
    </sheetView>
  </sheetViews>
  <sheetFormatPr defaultRowHeight="12.75" x14ac:dyDescent="0.2"/>
  <cols>
    <col min="1" max="1" width="50.28515625" customWidth="1"/>
    <col min="2" max="2" width="14.28515625" bestFit="1" customWidth="1"/>
    <col min="4" max="4" width="8.85546875" bestFit="1" customWidth="1"/>
    <col min="5" max="5" width="8.5703125" bestFit="1" customWidth="1"/>
  </cols>
  <sheetData>
    <row r="1" spans="1:6" ht="60.75" thickBot="1" x14ac:dyDescent="0.25">
      <c r="A1" s="39" t="s">
        <v>24</v>
      </c>
      <c r="B1" s="40" t="s">
        <v>25</v>
      </c>
      <c r="C1" s="40" t="s">
        <v>26</v>
      </c>
      <c r="D1" s="40" t="s">
        <v>27</v>
      </c>
      <c r="E1" s="40" t="s">
        <v>28</v>
      </c>
      <c r="F1" s="41" t="s">
        <v>29</v>
      </c>
    </row>
    <row r="2" spans="1:6" ht="15.75" thickBot="1" x14ac:dyDescent="0.25">
      <c r="A2" s="43"/>
      <c r="B2" s="44"/>
      <c r="C2" s="45"/>
      <c r="D2" s="45"/>
      <c r="E2" s="45"/>
      <c r="F2" s="45"/>
    </row>
    <row r="3" spans="1:6" ht="15" x14ac:dyDescent="0.2">
      <c r="A3" s="46" t="s">
        <v>30</v>
      </c>
      <c r="B3" s="70"/>
      <c r="C3" s="70"/>
      <c r="D3" s="70"/>
      <c r="E3" s="70"/>
      <c r="F3" s="70"/>
    </row>
    <row r="4" spans="1:6" ht="15.75" thickBot="1" x14ac:dyDescent="0.25">
      <c r="A4" s="43" t="s">
        <v>31</v>
      </c>
      <c r="B4" s="71"/>
      <c r="C4" s="71"/>
      <c r="D4" s="71"/>
      <c r="E4" s="71"/>
      <c r="F4" s="71"/>
    </row>
    <row r="5" spans="1:6" ht="15.75" thickBot="1" x14ac:dyDescent="0.25">
      <c r="A5" s="42" t="s">
        <v>32</v>
      </c>
      <c r="B5" s="47">
        <v>42675</v>
      </c>
      <c r="C5" s="44">
        <v>2.6</v>
      </c>
      <c r="D5" s="44" t="s">
        <v>33</v>
      </c>
      <c r="E5" s="44">
        <v>4</v>
      </c>
      <c r="F5" s="44">
        <v>0.05</v>
      </c>
    </row>
    <row r="6" spans="1:6" ht="15.75" thickBot="1" x14ac:dyDescent="0.25">
      <c r="A6" s="42" t="s">
        <v>34</v>
      </c>
      <c r="B6" s="47">
        <v>42675</v>
      </c>
      <c r="C6" s="44">
        <v>3.15</v>
      </c>
      <c r="D6" s="44" t="s">
        <v>33</v>
      </c>
      <c r="E6" s="44">
        <v>4</v>
      </c>
      <c r="F6" s="44">
        <v>0.05</v>
      </c>
    </row>
    <row r="7" spans="1:6" ht="15.75" thickBot="1" x14ac:dyDescent="0.25">
      <c r="A7" s="42" t="s">
        <v>35</v>
      </c>
      <c r="B7" s="47">
        <v>42675</v>
      </c>
      <c r="C7" s="44">
        <v>3.3</v>
      </c>
      <c r="D7" s="44" t="s">
        <v>33</v>
      </c>
      <c r="E7" s="44">
        <v>4</v>
      </c>
      <c r="F7" s="44">
        <v>0.05</v>
      </c>
    </row>
    <row r="8" spans="1:6" ht="15.75" thickBot="1" x14ac:dyDescent="0.25">
      <c r="A8" s="42" t="s">
        <v>36</v>
      </c>
      <c r="B8" s="47">
        <v>42675</v>
      </c>
      <c r="C8" s="44">
        <v>4.24</v>
      </c>
      <c r="D8" s="44" t="s">
        <v>33</v>
      </c>
      <c r="E8" s="44">
        <v>4</v>
      </c>
      <c r="F8" s="44">
        <v>0.05</v>
      </c>
    </row>
    <row r="9" spans="1:6" ht="15.75" thickBot="1" x14ac:dyDescent="0.25">
      <c r="A9" s="42" t="s">
        <v>37</v>
      </c>
      <c r="B9" s="47">
        <v>42675</v>
      </c>
      <c r="C9" s="44">
        <v>5.5</v>
      </c>
      <c r="D9" s="44" t="s">
        <v>33</v>
      </c>
      <c r="E9" s="44">
        <v>4</v>
      </c>
      <c r="F9" s="44">
        <v>0.05</v>
      </c>
    </row>
    <row r="10" spans="1:6" ht="13.5" thickBot="1" x14ac:dyDescent="0.25">
      <c r="A10" s="48"/>
      <c r="B10" s="45"/>
      <c r="C10" s="45"/>
      <c r="D10" s="45"/>
      <c r="E10" s="45"/>
      <c r="F10" s="45"/>
    </row>
    <row r="11" spans="1:6" ht="15.75" thickBot="1" x14ac:dyDescent="0.25">
      <c r="A11" s="43" t="s">
        <v>38</v>
      </c>
      <c r="B11" s="45"/>
      <c r="C11" s="45"/>
      <c r="D11" s="45"/>
      <c r="E11" s="45"/>
      <c r="F11" s="45"/>
    </row>
    <row r="12" spans="1:6" ht="15.75" thickBot="1" x14ac:dyDescent="0.25">
      <c r="A12" s="42" t="s">
        <v>39</v>
      </c>
      <c r="B12" s="47">
        <v>39508</v>
      </c>
      <c r="C12" s="44">
        <v>1.22</v>
      </c>
      <c r="D12" s="44">
        <v>1.29</v>
      </c>
      <c r="E12" s="44">
        <v>4</v>
      </c>
      <c r="F12" s="44">
        <v>0.05</v>
      </c>
    </row>
    <row r="13" spans="1:6" ht="15.75" thickBot="1" x14ac:dyDescent="0.25">
      <c r="A13" s="42" t="s">
        <v>40</v>
      </c>
      <c r="B13" s="47">
        <v>42675</v>
      </c>
      <c r="C13" s="44">
        <v>1.4019999999999999</v>
      </c>
      <c r="D13" s="44">
        <v>1.49</v>
      </c>
      <c r="E13" s="44">
        <v>4</v>
      </c>
      <c r="F13" s="44">
        <v>0.05</v>
      </c>
    </row>
    <row r="14" spans="1:6" ht="15.75" thickBot="1" x14ac:dyDescent="0.25">
      <c r="A14" s="42" t="s">
        <v>41</v>
      </c>
      <c r="B14" s="47">
        <v>42675</v>
      </c>
      <c r="C14" s="44">
        <v>1.772</v>
      </c>
      <c r="D14" s="44">
        <v>1.9350000000000001</v>
      </c>
      <c r="E14" s="44">
        <v>4</v>
      </c>
      <c r="F14" s="44">
        <v>0.05</v>
      </c>
    </row>
    <row r="15" spans="1:6" ht="15.75" thickBot="1" x14ac:dyDescent="0.25">
      <c r="A15" s="42" t="s">
        <v>42</v>
      </c>
      <c r="B15" s="47">
        <v>42675</v>
      </c>
      <c r="C15" s="49">
        <v>2.6749999999999998</v>
      </c>
      <c r="D15" s="50">
        <v>2.875</v>
      </c>
      <c r="E15" s="49">
        <v>4</v>
      </c>
      <c r="F15" s="44">
        <v>0.05</v>
      </c>
    </row>
    <row r="16" spans="1:6" ht="13.5" thickBot="1" x14ac:dyDescent="0.25">
      <c r="A16" s="48"/>
      <c r="B16" s="45"/>
      <c r="C16" s="45"/>
      <c r="D16" s="45"/>
      <c r="E16" s="45"/>
      <c r="F16" s="45"/>
    </row>
    <row r="17" spans="1:6" ht="15.75" thickBot="1" x14ac:dyDescent="0.25">
      <c r="A17" s="43" t="s">
        <v>43</v>
      </c>
      <c r="B17" s="45"/>
      <c r="C17" s="45"/>
      <c r="D17" s="45"/>
      <c r="E17" s="45"/>
      <c r="F17" s="45"/>
    </row>
    <row r="18" spans="1:6" ht="15.75" thickBot="1" x14ac:dyDescent="0.25">
      <c r="A18" s="42" t="s">
        <v>44</v>
      </c>
      <c r="B18" s="47">
        <v>42675</v>
      </c>
      <c r="C18" s="44">
        <v>1.4019999999999999</v>
      </c>
      <c r="D18" s="44">
        <v>1.49</v>
      </c>
      <c r="E18" s="44">
        <v>5.6</v>
      </c>
      <c r="F18" s="44">
        <v>3.5999999999999997E-2</v>
      </c>
    </row>
    <row r="19" spans="1:6" ht="15.75" thickBot="1" x14ac:dyDescent="0.25">
      <c r="A19" s="42" t="s">
        <v>45</v>
      </c>
      <c r="B19" s="47">
        <v>42675</v>
      </c>
      <c r="C19" s="44">
        <v>1.772</v>
      </c>
      <c r="D19" s="44">
        <v>1.9350000000000001</v>
      </c>
      <c r="E19" s="44">
        <v>7</v>
      </c>
      <c r="F19" s="44">
        <v>2.9000000000000001E-2</v>
      </c>
    </row>
    <row r="20" spans="1:6" ht="13.5" thickBot="1" x14ac:dyDescent="0.25">
      <c r="A20" s="48"/>
      <c r="B20" s="45"/>
      <c r="C20" s="45"/>
      <c r="D20" s="45"/>
      <c r="E20" s="45"/>
      <c r="F20" s="45"/>
    </row>
    <row r="21" spans="1:6" ht="15.75" thickBot="1" x14ac:dyDescent="0.25">
      <c r="A21" s="43" t="s">
        <v>46</v>
      </c>
      <c r="B21" s="45"/>
      <c r="C21" s="45"/>
      <c r="D21" s="45"/>
      <c r="E21" s="45"/>
      <c r="F21" s="45"/>
    </row>
    <row r="22" spans="1:6" ht="15.75" thickBot="1" x14ac:dyDescent="0.25">
      <c r="A22" s="42" t="s">
        <v>47</v>
      </c>
      <c r="B22" s="47">
        <v>42675</v>
      </c>
      <c r="C22" s="44">
        <v>1.4019999999999999</v>
      </c>
      <c r="D22" s="44">
        <v>1.49</v>
      </c>
      <c r="E22" s="44">
        <v>5.6</v>
      </c>
      <c r="F22" s="44">
        <v>3.5999999999999997E-2</v>
      </c>
    </row>
    <row r="23" spans="1:6" ht="15.75" thickBot="1" x14ac:dyDescent="0.25">
      <c r="A23" s="42" t="s">
        <v>48</v>
      </c>
      <c r="B23" s="47">
        <v>42675</v>
      </c>
      <c r="C23" s="44">
        <v>1.772</v>
      </c>
      <c r="D23" s="44">
        <v>1.9350000000000001</v>
      </c>
      <c r="E23" s="44">
        <v>7</v>
      </c>
      <c r="F23" s="44">
        <v>2.9000000000000001E-2</v>
      </c>
    </row>
    <row r="24" spans="1:6" ht="13.5" thickBot="1" x14ac:dyDescent="0.25">
      <c r="A24" s="48"/>
      <c r="B24" s="45"/>
      <c r="C24" s="45"/>
      <c r="D24" s="45"/>
      <c r="E24" s="45"/>
      <c r="F24" s="45"/>
    </row>
    <row r="25" spans="1:6" ht="15.75" thickBot="1" x14ac:dyDescent="0.25">
      <c r="A25" s="43" t="s">
        <v>49</v>
      </c>
      <c r="B25" s="45"/>
      <c r="C25" s="45"/>
      <c r="D25" s="45"/>
      <c r="E25" s="45"/>
      <c r="F25" s="45"/>
    </row>
    <row r="26" spans="1:6" ht="15.75" thickBot="1" x14ac:dyDescent="0.25">
      <c r="A26" s="42" t="s">
        <v>50</v>
      </c>
      <c r="B26" s="47">
        <v>42675</v>
      </c>
      <c r="C26" s="44">
        <v>1.4019999999999999</v>
      </c>
      <c r="D26" s="44">
        <v>1.49</v>
      </c>
      <c r="E26" s="44">
        <v>5.6</v>
      </c>
      <c r="F26" s="44">
        <v>3.5999999999999997E-2</v>
      </c>
    </row>
    <row r="27" spans="1:6" ht="15.75" thickBot="1" x14ac:dyDescent="0.25">
      <c r="A27" s="42" t="s">
        <v>51</v>
      </c>
      <c r="B27" s="47">
        <v>42675</v>
      </c>
      <c r="C27" s="44">
        <v>1.772</v>
      </c>
      <c r="D27" s="44">
        <v>1.9350000000000001</v>
      </c>
      <c r="E27" s="44">
        <v>7</v>
      </c>
      <c r="F27" s="44">
        <v>2.9000000000000001E-2</v>
      </c>
    </row>
    <row r="28" spans="1:6" ht="13.5" thickBot="1" x14ac:dyDescent="0.25">
      <c r="A28" s="48"/>
      <c r="B28" s="45"/>
      <c r="C28" s="45"/>
      <c r="D28" s="45"/>
      <c r="E28" s="45"/>
      <c r="F28" s="45"/>
    </row>
    <row r="29" spans="1:6" ht="15.75" thickBot="1" x14ac:dyDescent="0.25">
      <c r="A29" s="43" t="s">
        <v>52</v>
      </c>
      <c r="B29" s="45"/>
      <c r="C29" s="45"/>
      <c r="D29" s="45"/>
      <c r="E29" s="45"/>
      <c r="F29" s="45"/>
    </row>
    <row r="30" spans="1:6" ht="15.75" thickBot="1" x14ac:dyDescent="0.25">
      <c r="A30" s="42" t="s">
        <v>53</v>
      </c>
      <c r="B30" s="47">
        <v>42675</v>
      </c>
      <c r="C30" s="44">
        <v>0.4</v>
      </c>
      <c r="D30" s="44" t="s">
        <v>33</v>
      </c>
      <c r="E30" s="44">
        <v>2</v>
      </c>
      <c r="F30" s="44">
        <v>0.1</v>
      </c>
    </row>
    <row r="31" spans="1:6" ht="15.75" thickBot="1" x14ac:dyDescent="0.25">
      <c r="A31" s="42" t="s">
        <v>54</v>
      </c>
      <c r="B31" s="47">
        <v>42675</v>
      </c>
      <c r="C31" s="44">
        <v>0.6</v>
      </c>
      <c r="D31" s="44" t="s">
        <v>33</v>
      </c>
      <c r="E31" s="44">
        <v>2</v>
      </c>
      <c r="F31" s="44">
        <v>0.1</v>
      </c>
    </row>
    <row r="32" spans="1:6" ht="15" x14ac:dyDescent="0.2">
      <c r="A32" s="51"/>
    </row>
    <row r="33" spans="1:2" ht="15" x14ac:dyDescent="0.2">
      <c r="A33" s="51"/>
    </row>
    <row r="34" spans="1:2" ht="15.75" thickBot="1" x14ac:dyDescent="0.25">
      <c r="A34" s="51"/>
    </row>
    <row r="35" spans="1:2" ht="15.75" thickBot="1" x14ac:dyDescent="0.25">
      <c r="A35" s="39" t="s">
        <v>9</v>
      </c>
      <c r="B35" s="41" t="s">
        <v>11</v>
      </c>
    </row>
    <row r="36" spans="1:2" ht="15.75" thickBot="1" x14ac:dyDescent="0.25">
      <c r="A36" s="42" t="s">
        <v>14</v>
      </c>
      <c r="B36" s="44">
        <v>25</v>
      </c>
    </row>
    <row r="37" spans="1:2" ht="15.75" thickBot="1" x14ac:dyDescent="0.25">
      <c r="A37" s="42" t="s">
        <v>15</v>
      </c>
      <c r="B37" s="44">
        <v>60</v>
      </c>
    </row>
    <row r="38" spans="1:2" ht="15.75" thickBot="1" x14ac:dyDescent="0.25">
      <c r="A38" s="42" t="s">
        <v>16</v>
      </c>
      <c r="B38" s="44">
        <v>100</v>
      </c>
    </row>
    <row r="39" spans="1:2" ht="15.75" thickBot="1" x14ac:dyDescent="0.25">
      <c r="A39" s="42" t="s">
        <v>17</v>
      </c>
      <c r="B39" s="44">
        <v>125</v>
      </c>
    </row>
    <row r="40" spans="1:2" ht="15.75" thickBot="1" x14ac:dyDescent="0.25">
      <c r="A40" s="42" t="s">
        <v>18</v>
      </c>
      <c r="B40" s="44">
        <v>125</v>
      </c>
    </row>
    <row r="41" spans="1:2" ht="15.75" thickBot="1" x14ac:dyDescent="0.25">
      <c r="A41" s="42" t="s">
        <v>19</v>
      </c>
      <c r="B41" s="44">
        <v>200</v>
      </c>
    </row>
    <row r="42" spans="1:2" ht="15.75" thickBot="1" x14ac:dyDescent="0.25">
      <c r="A42" s="42" t="s">
        <v>55</v>
      </c>
      <c r="B42" s="44">
        <v>130</v>
      </c>
    </row>
    <row r="43" spans="1:2" ht="15" x14ac:dyDescent="0.2">
      <c r="A43" s="51"/>
    </row>
    <row r="44" spans="1:2" ht="15" x14ac:dyDescent="0.2">
      <c r="A44" s="51"/>
    </row>
    <row r="45" spans="1:2" ht="15" x14ac:dyDescent="0.2">
      <c r="A45" s="51"/>
    </row>
    <row r="46" spans="1:2" ht="15" x14ac:dyDescent="0.2">
      <c r="A46" s="51"/>
    </row>
    <row r="48" spans="1:2" ht="15" x14ac:dyDescent="0.2">
      <c r="A48" s="51"/>
    </row>
  </sheetData>
  <mergeCells count="5">
    <mergeCell ref="B3:B4"/>
    <mergeCell ref="C3:C4"/>
    <mergeCell ref="D3:D4"/>
    <mergeCell ref="E3:E4"/>
    <mergeCell ref="F3:F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Downhole Velocity</vt:lpstr>
      <vt:lpstr>Spinner info</vt:lpstr>
      <vt:lpstr>'Downhole Velocity'!Print_Area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2017-10-18T15:32:11Z</dcterms:created>
  <dcterms:modified xsi:type="dcterms:W3CDTF">2020-01-28T08:41:53Z</dcterms:modified>
</cp:coreProperties>
</file>